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ZP\PN 2019\SZP-232-428-PN-2019 Energia elektryczna czerwiec\do edycji\"/>
    </mc:Choice>
  </mc:AlternateContent>
  <bookViews>
    <workbookView xWindow="0" yWindow="0" windowWidth="23040" windowHeight="9408"/>
  </bookViews>
  <sheets>
    <sheet name="formularz cenowy" sheetId="2" r:id="rId1"/>
    <sheet name="Arkusz1" sheetId="3" r:id="rId2"/>
  </sheets>
  <calcPr calcId="152511" fullPrecision="0"/>
</workbook>
</file>

<file path=xl/calcChain.xml><?xml version="1.0" encoding="utf-8"?>
<calcChain xmlns="http://schemas.openxmlformats.org/spreadsheetml/2006/main">
  <c r="J13" i="2" l="1"/>
  <c r="R13" i="2"/>
  <c r="R30" i="2" l="1"/>
  <c r="R31" i="2"/>
  <c r="R32" i="2"/>
  <c r="R33" i="2"/>
  <c r="R34" i="2"/>
  <c r="R35" i="2"/>
  <c r="R36" i="2"/>
  <c r="R37" i="2"/>
  <c r="R38" i="2"/>
  <c r="R39" i="2"/>
  <c r="R29" i="2"/>
  <c r="R14" i="2"/>
  <c r="R15" i="2"/>
  <c r="R16" i="2"/>
  <c r="R17" i="2"/>
  <c r="R18" i="2"/>
  <c r="R19" i="2"/>
  <c r="R20" i="2"/>
  <c r="R21" i="2"/>
  <c r="R22" i="2"/>
  <c r="R23" i="2"/>
  <c r="J23" i="2" l="1"/>
  <c r="J21" i="2"/>
  <c r="J20" i="2"/>
  <c r="J19" i="2"/>
  <c r="J18" i="2"/>
  <c r="J17" i="2"/>
  <c r="J16" i="2"/>
  <c r="J15" i="2"/>
  <c r="J14" i="2"/>
  <c r="J22" i="2"/>
  <c r="J29" i="2"/>
  <c r="J30" i="2"/>
  <c r="J31" i="2"/>
  <c r="J32" i="2"/>
  <c r="J33" i="2"/>
  <c r="J34" i="2"/>
  <c r="J35" i="2"/>
  <c r="J36" i="2"/>
  <c r="J37" i="2"/>
  <c r="J38" i="2"/>
  <c r="J39" i="2"/>
  <c r="S35" i="2" l="1"/>
  <c r="V35" i="2" s="1"/>
  <c r="U35" i="2" s="1"/>
  <c r="S31" i="2"/>
  <c r="V31" i="2" s="1"/>
  <c r="U31" i="2" s="1"/>
  <c r="S39" i="2"/>
  <c r="V39" i="2" s="1"/>
  <c r="U39" i="2" s="1"/>
  <c r="S13" i="2"/>
  <c r="S38" i="2" l="1"/>
  <c r="V38" i="2" s="1"/>
  <c r="U38" i="2" s="1"/>
  <c r="S34" i="2"/>
  <c r="V34" i="2" s="1"/>
  <c r="U34" i="2" s="1"/>
  <c r="S30" i="2"/>
  <c r="V30" i="2" s="1"/>
  <c r="U30" i="2" s="1"/>
  <c r="S37" i="2"/>
  <c r="V37" i="2" s="1"/>
  <c r="U37" i="2" s="1"/>
  <c r="S33" i="2"/>
  <c r="V33" i="2" s="1"/>
  <c r="U33" i="2" s="1"/>
  <c r="S29" i="2"/>
  <c r="V29" i="2" s="1"/>
  <c r="U29" i="2" s="1"/>
  <c r="S36" i="2"/>
  <c r="V36" i="2" s="1"/>
  <c r="U36" i="2" s="1"/>
  <c r="S32" i="2"/>
  <c r="V32" i="2" s="1"/>
  <c r="U32" i="2" s="1"/>
  <c r="S14" i="2"/>
  <c r="V14" i="2" s="1"/>
  <c r="U14" i="2" s="1"/>
  <c r="S15" i="2"/>
  <c r="V15" i="2" s="1"/>
  <c r="U15" i="2" s="1"/>
  <c r="S16" i="2"/>
  <c r="V16" i="2" s="1"/>
  <c r="U16" i="2" s="1"/>
  <c r="S17" i="2"/>
  <c r="V17" i="2" s="1"/>
  <c r="U17" i="2" s="1"/>
  <c r="S18" i="2"/>
  <c r="V18" i="2" s="1"/>
  <c r="U18" i="2" s="1"/>
  <c r="S19" i="2"/>
  <c r="V19" i="2" s="1"/>
  <c r="U19" i="2" s="1"/>
  <c r="S20" i="2"/>
  <c r="V20" i="2" s="1"/>
  <c r="U20" i="2" s="1"/>
  <c r="S21" i="2"/>
  <c r="V21" i="2" s="1"/>
  <c r="U21" i="2" s="1"/>
  <c r="S22" i="2"/>
  <c r="V22" i="2" s="1"/>
  <c r="U22" i="2" s="1"/>
  <c r="S23" i="2"/>
  <c r="V23" i="2" s="1"/>
  <c r="U23" i="2" s="1"/>
  <c r="V40" i="2" l="1"/>
  <c r="U40" i="2"/>
  <c r="S40" i="2"/>
  <c r="V13" i="2"/>
  <c r="S24" i="2"/>
  <c r="B2" i="3"/>
  <c r="S41" i="2" l="1"/>
  <c r="U13" i="2"/>
  <c r="U24" i="2" s="1"/>
  <c r="U41" i="2" s="1"/>
  <c r="V24" i="2"/>
  <c r="V41" i="2" s="1"/>
  <c r="G40" i="2"/>
  <c r="G24" i="2" l="1"/>
</calcChain>
</file>

<file path=xl/sharedStrings.xml><?xml version="1.0" encoding="utf-8"?>
<sst xmlns="http://schemas.openxmlformats.org/spreadsheetml/2006/main" count="156" uniqueCount="67">
  <si>
    <t>Moc umowna</t>
  </si>
  <si>
    <t>RAZEM</t>
  </si>
  <si>
    <t>C11</t>
  </si>
  <si>
    <t>C21</t>
  </si>
  <si>
    <t>Ceny jednostkowe</t>
  </si>
  <si>
    <t>Opłata handlowa [zł/m-c]</t>
  </si>
  <si>
    <t>Cena usługi dystrybucyjnej netto</t>
  </si>
  <si>
    <t>Stawka jakościowa [zł/kWh]</t>
  </si>
  <si>
    <t>Stawka opłaty przejściowej [zł/kW/m-c]</t>
  </si>
  <si>
    <t>Składnik stały stawki sieciowej [zł/kW/m-c]</t>
  </si>
  <si>
    <t>Stawka opłaty abonamentowej netto [zł/m-c]</t>
  </si>
  <si>
    <t>Kwota VAT [zł]</t>
  </si>
  <si>
    <t>Grupa taryfowa</t>
  </si>
  <si>
    <t>Suma</t>
  </si>
  <si>
    <t>Składnik zmienny stawki sieciowej [zł/kWh]</t>
  </si>
  <si>
    <t>Opłata OZE (zł/MWh)</t>
  </si>
  <si>
    <t>Adres:</t>
  </si>
  <si>
    <t>Obiekt (Punkt Poboru Energii)</t>
  </si>
  <si>
    <t>Budynek dydaktyczny (Rektorat)</t>
  </si>
  <si>
    <t>Budynek dydaktyczny</t>
  </si>
  <si>
    <t>Centrum Badań nad Innowacjami</t>
  </si>
  <si>
    <t>Dom studenta</t>
  </si>
  <si>
    <t>Hala sportowa</t>
  </si>
  <si>
    <t>Eko-Agro-Tech z odkrytą pływalnią</t>
  </si>
  <si>
    <t>Ośrodek wypoczynkowy</t>
  </si>
  <si>
    <t>Studnia głębinowa</t>
  </si>
  <si>
    <t>ul. Sidorska 95/97, 21-500 Biała Podlaska</t>
  </si>
  <si>
    <t>ul. Sidorska 102, 21-500 Biała Podlaska</t>
  </si>
  <si>
    <t>ul. Sidorska 105, 21-500 Biała Podlaska</t>
  </si>
  <si>
    <t>ul. Zahajkowska 44d, 21-560 Międzyrzec Podlaski</t>
  </si>
  <si>
    <t>Miesiące roku</t>
  </si>
  <si>
    <t>[kW]</t>
  </si>
  <si>
    <t>X-VI</t>
  </si>
  <si>
    <t>VII-IX</t>
  </si>
  <si>
    <t>X-V</t>
  </si>
  <si>
    <t>VI-IX</t>
  </si>
  <si>
    <t>I-XII</t>
  </si>
  <si>
    <t>Cena energii czynnej  [zł/kWh]</t>
  </si>
  <si>
    <t>Cena energii elektrycznej czynnej netto</t>
  </si>
  <si>
    <t>stawka VAT</t>
  </si>
  <si>
    <t xml:space="preserve"> Opłata kogeneracyjna [zł/MWh]</t>
  </si>
  <si>
    <t>MWH</t>
  </si>
  <si>
    <t>Cena łaczna za 6 miesięcy [zł]</t>
  </si>
  <si>
    <t>Formularz cenowy lipiec - grudzień 2019 rok</t>
  </si>
  <si>
    <t>Formularz cenowy styczeń - czerwiec 2020 rok</t>
  </si>
  <si>
    <t>Prognozowane  zużycie energii elektrycznej (kWh)</t>
  </si>
  <si>
    <t>Łączna cena za 6 miesięcy [zł]</t>
  </si>
  <si>
    <t>Łączna cena brutto [zł]</t>
  </si>
  <si>
    <t>Prognozowane roczne zużycie energii elektrycznej (kWh)</t>
  </si>
  <si>
    <t>Cena łaczna za miesięcy [zł]</t>
  </si>
  <si>
    <t>-</t>
  </si>
  <si>
    <t>Łączna cena netto [zł]</t>
  </si>
  <si>
    <t xml:space="preserve">Łącznie 12 miesięcy </t>
  </si>
  <si>
    <t xml:space="preserve">Nazwa Wykonawcy 
……………………………………………………………… 
………………………………………………………………
Adres siedziby 
………………………………………………………………
………………………………………………………………
</t>
  </si>
  <si>
    <t>FORMULARZ CENOWY</t>
  </si>
  <si>
    <t>Dotyczy: postępowania pt. „Kompleksowa dostawa energii elektrycznej (sprzedaż i dostawa (dystrybucja)) do obiektów Państwowej Szkoły Wyższej im. Papieża Jana Pawła II w Białej Podlaskiej”</t>
  </si>
  <si>
    <t>………………………………………………
podpis osoby upoważnionej</t>
  </si>
  <si>
    <t>……………………………. dnia ………………………</t>
  </si>
  <si>
    <t>1.</t>
  </si>
  <si>
    <t>2.</t>
  </si>
  <si>
    <t>3.</t>
  </si>
  <si>
    <t>4.</t>
  </si>
  <si>
    <t>5.</t>
  </si>
  <si>
    <t>6.</t>
  </si>
  <si>
    <t>7.</t>
  </si>
  <si>
    <t>8.</t>
  </si>
  <si>
    <t>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</si>
</sst>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\k\W"/>
    <numFmt numFmtId="165" formatCode="#,###\k\W\h"/>
    <numFmt numFmtId="166" formatCode="0.000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18" fillId="0" borderId="0" xfId="0" applyFont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 wrapText="1"/>
    </xf>
    <xf numFmtId="4" fontId="20" fillId="0" borderId="10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/>
    </xf>
    <xf numFmtId="4" fontId="20" fillId="0" borderId="1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166" fontId="20" fillId="0" borderId="10" xfId="0" applyNumberFormat="1" applyFont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9" fontId="20" fillId="0" borderId="10" xfId="42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wrapText="1"/>
    </xf>
    <xf numFmtId="4" fontId="21" fillId="0" borderId="0" xfId="0" applyNumberFormat="1" applyFont="1" applyFill="1" applyAlignment="1">
      <alignment horizontal="center" wrapText="1"/>
    </xf>
    <xf numFmtId="0" fontId="26" fillId="0" borderId="0" xfId="0" applyFont="1" applyAlignment="1">
      <alignment horizontal="right" vertical="top" wrapText="1"/>
    </xf>
    <xf numFmtId="0" fontId="26" fillId="0" borderId="12" xfId="0" applyFont="1" applyBorder="1" applyAlignment="1">
      <alignment horizontal="center" vertical="center"/>
    </xf>
    <xf numFmtId="0" fontId="24" fillId="0" borderId="10" xfId="0" applyFont="1" applyBorder="1" applyAlignment="1">
      <alignment horizontal="right" vertical="center"/>
    </xf>
    <xf numFmtId="0" fontId="21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right" vertical="center"/>
    </xf>
    <xf numFmtId="0" fontId="20" fillId="0" borderId="12" xfId="0" applyFont="1" applyBorder="1" applyAlignment="1">
      <alignment horizontal="right" vertical="center"/>
    </xf>
    <xf numFmtId="0" fontId="20" fillId="0" borderId="13" xfId="0" applyFont="1" applyBorder="1" applyAlignment="1">
      <alignment horizontal="right" vertical="center"/>
    </xf>
    <xf numFmtId="0" fontId="20" fillId="0" borderId="13" xfId="0" applyFont="1" applyBorder="1" applyAlignment="1">
      <alignment horizontal="right" vertical="center" wrapText="1"/>
    </xf>
    <xf numFmtId="0" fontId="20" fillId="0" borderId="12" xfId="0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2" fontId="28" fillId="0" borderId="10" xfId="0" applyNumberFormat="1" applyFont="1" applyBorder="1"/>
    <xf numFmtId="166" fontId="28" fillId="0" borderId="10" xfId="0" applyNumberFormat="1" applyFont="1" applyBorder="1" applyAlignment="1">
      <alignment horizontal="right"/>
    </xf>
    <xf numFmtId="2" fontId="28" fillId="0" borderId="10" xfId="0" applyNumberFormat="1" applyFont="1" applyFill="1" applyBorder="1" applyAlignment="1">
      <alignment horizontal="right"/>
    </xf>
    <xf numFmtId="0" fontId="28" fillId="0" borderId="10" xfId="0" applyFont="1" applyBorder="1" applyAlignment="1">
      <alignment horizontal="right"/>
    </xf>
    <xf numFmtId="2" fontId="28" fillId="0" borderId="10" xfId="0" applyNumberFormat="1" applyFont="1" applyBorder="1" applyAlignment="1">
      <alignment horizontal="right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Procentowy" xfId="42" builtinId="5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abSelected="1" zoomScale="120" zoomScaleNormal="120" workbookViewId="0">
      <selection sqref="A1:C4"/>
    </sheetView>
  </sheetViews>
  <sheetFormatPr defaultRowHeight="13.8" x14ac:dyDescent="0.3"/>
  <cols>
    <col min="1" max="1" width="3.33203125" style="1" customWidth="1"/>
    <col min="2" max="2" width="21.109375" style="1" customWidth="1"/>
    <col min="3" max="3" width="24.88671875" style="1" bestFit="1" customWidth="1"/>
    <col min="4" max="5" width="6.109375" style="24" customWidth="1"/>
    <col min="6" max="6" width="5.88671875" style="24" customWidth="1"/>
    <col min="7" max="7" width="10.88671875" style="24" customWidth="1"/>
    <col min="8" max="8" width="8.33203125" style="24" customWidth="1"/>
    <col min="9" max="9" width="7.109375" style="1" customWidth="1"/>
    <col min="10" max="10" width="8.88671875" style="26" customWidth="1"/>
    <col min="11" max="11" width="7.109375" style="1" customWidth="1"/>
    <col min="12" max="12" width="8.6640625" style="1" customWidth="1"/>
    <col min="13" max="13" width="11.109375" style="1" customWidth="1"/>
    <col min="14" max="14" width="8.88671875" style="1" customWidth="1"/>
    <col min="15" max="15" width="10.44140625" style="1" customWidth="1"/>
    <col min="16" max="16" width="5.88671875" style="1" customWidth="1"/>
    <col min="17" max="17" width="8.6640625" style="1" customWidth="1"/>
    <col min="18" max="22" width="11" style="1" customWidth="1"/>
    <col min="23" max="16384" width="8.88671875" style="1"/>
  </cols>
  <sheetData>
    <row r="1" spans="1:22" ht="14.4" customHeight="1" x14ac:dyDescent="0.3">
      <c r="A1" s="34" t="s">
        <v>53</v>
      </c>
      <c r="B1" s="34"/>
      <c r="C1" s="34"/>
      <c r="D1" s="1"/>
      <c r="E1" s="1"/>
      <c r="F1" s="1"/>
      <c r="G1" s="1"/>
      <c r="P1" s="31" t="s">
        <v>57</v>
      </c>
      <c r="Q1" s="31"/>
      <c r="R1" s="31"/>
      <c r="S1" s="31"/>
      <c r="T1" s="31"/>
      <c r="U1" s="31"/>
      <c r="V1" s="31"/>
    </row>
    <row r="2" spans="1:22" x14ac:dyDescent="0.3">
      <c r="A2" s="34"/>
      <c r="B2" s="34"/>
      <c r="C2" s="34"/>
    </row>
    <row r="3" spans="1:22" ht="17.399999999999999" customHeight="1" x14ac:dyDescent="0.3">
      <c r="A3" s="34"/>
      <c r="B3" s="34"/>
      <c r="C3" s="34"/>
    </row>
    <row r="4" spans="1:22" ht="54.6" customHeight="1" x14ac:dyDescent="0.3">
      <c r="A4" s="34"/>
      <c r="B4" s="34"/>
      <c r="C4" s="34"/>
    </row>
    <row r="5" spans="1:22" ht="28.2" customHeight="1" x14ac:dyDescent="0.3">
      <c r="A5" s="37" t="s">
        <v>54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</row>
    <row r="6" spans="1:22" ht="15.6" x14ac:dyDescent="0.3">
      <c r="A6" s="35" t="s">
        <v>55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</row>
    <row r="7" spans="1:22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</row>
    <row r="8" spans="1:22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ht="14.4" customHeight="1" x14ac:dyDescent="0.3">
      <c r="A9" s="36" t="s">
        <v>43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</row>
    <row r="10" spans="1:22" s="18" customFormat="1" ht="15" customHeight="1" x14ac:dyDescent="0.3">
      <c r="A10" s="47" t="s">
        <v>66</v>
      </c>
      <c r="B10" s="47" t="s">
        <v>17</v>
      </c>
      <c r="C10" s="47" t="s">
        <v>16</v>
      </c>
      <c r="D10" s="51" t="s">
        <v>0</v>
      </c>
      <c r="E10" s="52"/>
      <c r="F10" s="47" t="s">
        <v>12</v>
      </c>
      <c r="G10" s="47" t="s">
        <v>45</v>
      </c>
      <c r="H10" s="51" t="s">
        <v>38</v>
      </c>
      <c r="I10" s="55"/>
      <c r="J10" s="52"/>
      <c r="K10" s="38" t="s">
        <v>6</v>
      </c>
      <c r="L10" s="39"/>
      <c r="M10" s="39"/>
      <c r="N10" s="39"/>
      <c r="O10" s="39"/>
      <c r="P10" s="39"/>
      <c r="Q10" s="39"/>
      <c r="R10" s="40"/>
      <c r="S10" s="47" t="s">
        <v>51</v>
      </c>
      <c r="T10" s="47" t="s">
        <v>39</v>
      </c>
      <c r="U10" s="47" t="s">
        <v>11</v>
      </c>
      <c r="V10" s="47" t="s">
        <v>47</v>
      </c>
    </row>
    <row r="11" spans="1:22" s="18" customFormat="1" ht="15" customHeight="1" x14ac:dyDescent="0.3">
      <c r="A11" s="50"/>
      <c r="B11" s="50"/>
      <c r="C11" s="50"/>
      <c r="D11" s="53"/>
      <c r="E11" s="54"/>
      <c r="F11" s="50"/>
      <c r="G11" s="50"/>
      <c r="H11" s="38" t="s">
        <v>4</v>
      </c>
      <c r="I11" s="40"/>
      <c r="J11" s="47" t="s">
        <v>42</v>
      </c>
      <c r="K11" s="38" t="s">
        <v>4</v>
      </c>
      <c r="L11" s="39"/>
      <c r="M11" s="39"/>
      <c r="N11" s="39"/>
      <c r="O11" s="39"/>
      <c r="P11" s="39"/>
      <c r="Q11" s="40"/>
      <c r="R11" s="47" t="s">
        <v>46</v>
      </c>
      <c r="S11" s="50"/>
      <c r="T11" s="50"/>
      <c r="U11" s="50"/>
      <c r="V11" s="50"/>
    </row>
    <row r="12" spans="1:22" s="18" customFormat="1" ht="43.8" customHeight="1" x14ac:dyDescent="0.3">
      <c r="A12" s="48"/>
      <c r="B12" s="48"/>
      <c r="C12" s="48"/>
      <c r="D12" s="7" t="s">
        <v>30</v>
      </c>
      <c r="E12" s="8" t="s">
        <v>31</v>
      </c>
      <c r="F12" s="48"/>
      <c r="G12" s="48"/>
      <c r="H12" s="9" t="s">
        <v>37</v>
      </c>
      <c r="I12" s="7" t="s">
        <v>5</v>
      </c>
      <c r="J12" s="48"/>
      <c r="K12" s="10" t="s">
        <v>7</v>
      </c>
      <c r="L12" s="10" t="s">
        <v>8</v>
      </c>
      <c r="M12" s="10" t="s">
        <v>14</v>
      </c>
      <c r="N12" s="10" t="s">
        <v>9</v>
      </c>
      <c r="O12" s="10" t="s">
        <v>10</v>
      </c>
      <c r="P12" s="10" t="s">
        <v>15</v>
      </c>
      <c r="Q12" s="10" t="s">
        <v>40</v>
      </c>
      <c r="R12" s="48"/>
      <c r="S12" s="48"/>
      <c r="T12" s="48"/>
      <c r="U12" s="48"/>
      <c r="V12" s="48"/>
    </row>
    <row r="13" spans="1:22" s="18" customFormat="1" ht="17.399999999999999" customHeight="1" x14ac:dyDescent="0.2">
      <c r="A13" s="47" t="s">
        <v>58</v>
      </c>
      <c r="B13" s="58" t="s">
        <v>18</v>
      </c>
      <c r="C13" s="47" t="s">
        <v>26</v>
      </c>
      <c r="D13" s="7" t="s">
        <v>32</v>
      </c>
      <c r="E13" s="11">
        <v>120</v>
      </c>
      <c r="F13" s="47" t="s">
        <v>3</v>
      </c>
      <c r="G13" s="14">
        <v>66054</v>
      </c>
      <c r="H13" s="67"/>
      <c r="I13" s="68"/>
      <c r="J13" s="15">
        <f>SUM((G13*H13)+(I13*6))</f>
        <v>0</v>
      </c>
      <c r="K13" s="67"/>
      <c r="L13" s="70"/>
      <c r="M13" s="69"/>
      <c r="N13" s="69"/>
      <c r="O13" s="70"/>
      <c r="P13" s="70"/>
      <c r="Q13" s="66"/>
      <c r="R13" s="15">
        <f>SUM((K13*G13)+(L13*E13*6)+(M13*G13)+(N13*E13*6)+(O13*6)+(P13*G13/1000)+(Q13*G13/1000))</f>
        <v>0</v>
      </c>
      <c r="S13" s="15">
        <f>R13+J13</f>
        <v>0</v>
      </c>
      <c r="T13" s="27">
        <v>0.23</v>
      </c>
      <c r="U13" s="15">
        <f>V13-S13</f>
        <v>0</v>
      </c>
      <c r="V13" s="15">
        <f>S13*(100%+T13)</f>
        <v>0</v>
      </c>
    </row>
    <row r="14" spans="1:22" s="18" customFormat="1" ht="17.399999999999999" customHeight="1" x14ac:dyDescent="0.3">
      <c r="A14" s="48"/>
      <c r="B14" s="59"/>
      <c r="C14" s="48"/>
      <c r="D14" s="7" t="s">
        <v>33</v>
      </c>
      <c r="E14" s="11">
        <v>70</v>
      </c>
      <c r="F14" s="48"/>
      <c r="G14" s="14">
        <v>59734</v>
      </c>
      <c r="H14" s="19"/>
      <c r="I14" s="20"/>
      <c r="J14" s="15">
        <f t="shared" ref="J13:J23" si="0">SUM((G14*H14)+(I14*6))</f>
        <v>0</v>
      </c>
      <c r="K14" s="19"/>
      <c r="L14" s="7"/>
      <c r="M14" s="7"/>
      <c r="N14" s="7"/>
      <c r="O14" s="21"/>
      <c r="P14" s="21"/>
      <c r="Q14" s="21"/>
      <c r="R14" s="15">
        <f t="shared" ref="R14:R23" si="1">SUM((K14*G14)+(L14*E14*6)+(M14*G14)+(N14*E14*6)+(O14*6)+(P14*G14/1000)+(Q14*G14/1000))</f>
        <v>0</v>
      </c>
      <c r="S14" s="15">
        <f t="shared" ref="S14:S23" si="2">R14+J14</f>
        <v>0</v>
      </c>
      <c r="T14" s="27">
        <v>0.23</v>
      </c>
      <c r="U14" s="15">
        <f t="shared" ref="U14:U23" si="3">V14-S14</f>
        <v>0</v>
      </c>
      <c r="V14" s="15">
        <f t="shared" ref="V14:V23" si="4">S14*(100%+T14)</f>
        <v>0</v>
      </c>
    </row>
    <row r="15" spans="1:22" s="18" customFormat="1" ht="17.399999999999999" customHeight="1" x14ac:dyDescent="0.3">
      <c r="A15" s="47" t="s">
        <v>59</v>
      </c>
      <c r="B15" s="58" t="s">
        <v>19</v>
      </c>
      <c r="C15" s="47" t="s">
        <v>27</v>
      </c>
      <c r="D15" s="8" t="s">
        <v>34</v>
      </c>
      <c r="E15" s="11">
        <v>50</v>
      </c>
      <c r="F15" s="56" t="s">
        <v>3</v>
      </c>
      <c r="G15" s="14">
        <v>31757</v>
      </c>
      <c r="H15" s="19"/>
      <c r="I15" s="20"/>
      <c r="J15" s="15">
        <f t="shared" si="0"/>
        <v>0</v>
      </c>
      <c r="K15" s="19"/>
      <c r="L15" s="7"/>
      <c r="M15" s="7"/>
      <c r="N15" s="7"/>
      <c r="O15" s="21"/>
      <c r="P15" s="21"/>
      <c r="Q15" s="21"/>
      <c r="R15" s="15">
        <f t="shared" si="1"/>
        <v>0</v>
      </c>
      <c r="S15" s="15">
        <f t="shared" si="2"/>
        <v>0</v>
      </c>
      <c r="T15" s="27">
        <v>0.23</v>
      </c>
      <c r="U15" s="15">
        <f t="shared" si="3"/>
        <v>0</v>
      </c>
      <c r="V15" s="15">
        <f t="shared" si="4"/>
        <v>0</v>
      </c>
    </row>
    <row r="16" spans="1:22" s="18" customFormat="1" ht="17.399999999999999" customHeight="1" x14ac:dyDescent="0.3">
      <c r="A16" s="48"/>
      <c r="B16" s="59"/>
      <c r="C16" s="48"/>
      <c r="D16" s="8" t="s">
        <v>35</v>
      </c>
      <c r="E16" s="11">
        <v>30</v>
      </c>
      <c r="F16" s="57"/>
      <c r="G16" s="15">
        <v>28718.09</v>
      </c>
      <c r="H16" s="19"/>
      <c r="I16" s="20"/>
      <c r="J16" s="15">
        <f t="shared" si="0"/>
        <v>0</v>
      </c>
      <c r="K16" s="19"/>
      <c r="L16" s="7"/>
      <c r="M16" s="7"/>
      <c r="N16" s="7"/>
      <c r="O16" s="21"/>
      <c r="P16" s="21"/>
      <c r="Q16" s="21"/>
      <c r="R16" s="15">
        <f t="shared" si="1"/>
        <v>0</v>
      </c>
      <c r="S16" s="15">
        <f t="shared" si="2"/>
        <v>0</v>
      </c>
      <c r="T16" s="27">
        <v>0.23</v>
      </c>
      <c r="U16" s="15">
        <f t="shared" si="3"/>
        <v>0</v>
      </c>
      <c r="V16" s="15">
        <f t="shared" si="4"/>
        <v>0</v>
      </c>
    </row>
    <row r="17" spans="1:22" s="18" customFormat="1" ht="17.399999999999999" customHeight="1" x14ac:dyDescent="0.3">
      <c r="A17" s="7" t="s">
        <v>60</v>
      </c>
      <c r="B17" s="22" t="s">
        <v>20</v>
      </c>
      <c r="C17" s="7" t="s">
        <v>28</v>
      </c>
      <c r="D17" s="8" t="s">
        <v>36</v>
      </c>
      <c r="E17" s="11">
        <v>35</v>
      </c>
      <c r="F17" s="12" t="s">
        <v>3</v>
      </c>
      <c r="G17" s="14">
        <v>19836</v>
      </c>
      <c r="H17" s="19"/>
      <c r="I17" s="20"/>
      <c r="J17" s="15">
        <f t="shared" si="0"/>
        <v>0</v>
      </c>
      <c r="K17" s="19"/>
      <c r="L17" s="7"/>
      <c r="M17" s="7"/>
      <c r="N17" s="7"/>
      <c r="O17" s="21"/>
      <c r="P17" s="21"/>
      <c r="Q17" s="21"/>
      <c r="R17" s="15">
        <f t="shared" si="1"/>
        <v>0</v>
      </c>
      <c r="S17" s="15">
        <f t="shared" si="2"/>
        <v>0</v>
      </c>
      <c r="T17" s="27">
        <v>0.23</v>
      </c>
      <c r="U17" s="15">
        <f t="shared" si="3"/>
        <v>0</v>
      </c>
      <c r="V17" s="15">
        <f t="shared" si="4"/>
        <v>0</v>
      </c>
    </row>
    <row r="18" spans="1:22" s="18" customFormat="1" ht="17.399999999999999" customHeight="1" x14ac:dyDescent="0.3">
      <c r="A18" s="7" t="s">
        <v>61</v>
      </c>
      <c r="B18" s="22" t="s">
        <v>21</v>
      </c>
      <c r="C18" s="7" t="s">
        <v>28</v>
      </c>
      <c r="D18" s="8" t="s">
        <v>36</v>
      </c>
      <c r="E18" s="11">
        <v>35</v>
      </c>
      <c r="F18" s="12" t="s">
        <v>3</v>
      </c>
      <c r="G18" s="14">
        <v>74989</v>
      </c>
      <c r="H18" s="19"/>
      <c r="I18" s="20"/>
      <c r="J18" s="15">
        <f t="shared" si="0"/>
        <v>0</v>
      </c>
      <c r="K18" s="19"/>
      <c r="L18" s="7"/>
      <c r="M18" s="7"/>
      <c r="N18" s="7"/>
      <c r="O18" s="21"/>
      <c r="P18" s="21"/>
      <c r="Q18" s="21"/>
      <c r="R18" s="15">
        <f t="shared" si="1"/>
        <v>0</v>
      </c>
      <c r="S18" s="15">
        <f t="shared" si="2"/>
        <v>0</v>
      </c>
      <c r="T18" s="27">
        <v>0.23</v>
      </c>
      <c r="U18" s="15">
        <f t="shared" si="3"/>
        <v>0</v>
      </c>
      <c r="V18" s="15">
        <f t="shared" si="4"/>
        <v>0</v>
      </c>
    </row>
    <row r="19" spans="1:22" s="18" customFormat="1" ht="17.399999999999999" customHeight="1" x14ac:dyDescent="0.3">
      <c r="A19" s="47" t="s">
        <v>62</v>
      </c>
      <c r="B19" s="58" t="s">
        <v>22</v>
      </c>
      <c r="C19" s="47" t="s">
        <v>28</v>
      </c>
      <c r="D19" s="8" t="s">
        <v>34</v>
      </c>
      <c r="E19" s="11">
        <v>80</v>
      </c>
      <c r="F19" s="56" t="s">
        <v>3</v>
      </c>
      <c r="G19" s="14">
        <v>33027</v>
      </c>
      <c r="H19" s="19"/>
      <c r="I19" s="20"/>
      <c r="J19" s="15">
        <f t="shared" si="0"/>
        <v>0</v>
      </c>
      <c r="K19" s="19"/>
      <c r="L19" s="7"/>
      <c r="M19" s="7"/>
      <c r="N19" s="7"/>
      <c r="O19" s="21"/>
      <c r="P19" s="21"/>
      <c r="Q19" s="21"/>
      <c r="R19" s="15">
        <f t="shared" si="1"/>
        <v>0</v>
      </c>
      <c r="S19" s="15">
        <f t="shared" si="2"/>
        <v>0</v>
      </c>
      <c r="T19" s="27">
        <v>0.23</v>
      </c>
      <c r="U19" s="15">
        <f t="shared" si="3"/>
        <v>0</v>
      </c>
      <c r="V19" s="15">
        <f t="shared" si="4"/>
        <v>0</v>
      </c>
    </row>
    <row r="20" spans="1:22" s="18" customFormat="1" ht="17.399999999999999" customHeight="1" x14ac:dyDescent="0.3">
      <c r="A20" s="48"/>
      <c r="B20" s="59"/>
      <c r="C20" s="48"/>
      <c r="D20" s="8" t="s">
        <v>35</v>
      </c>
      <c r="E20" s="11">
        <v>50</v>
      </c>
      <c r="F20" s="57"/>
      <c r="G20" s="14">
        <v>29867</v>
      </c>
      <c r="H20" s="19"/>
      <c r="I20" s="20"/>
      <c r="J20" s="15">
        <f t="shared" si="0"/>
        <v>0</v>
      </c>
      <c r="K20" s="19"/>
      <c r="L20" s="7"/>
      <c r="M20" s="7"/>
      <c r="N20" s="7"/>
      <c r="O20" s="21"/>
      <c r="P20" s="21"/>
      <c r="Q20" s="21"/>
      <c r="R20" s="15">
        <f t="shared" si="1"/>
        <v>0</v>
      </c>
      <c r="S20" s="15">
        <f t="shared" si="2"/>
        <v>0</v>
      </c>
      <c r="T20" s="27">
        <v>0.23</v>
      </c>
      <c r="U20" s="15">
        <f t="shared" si="3"/>
        <v>0</v>
      </c>
      <c r="V20" s="15">
        <f t="shared" si="4"/>
        <v>0</v>
      </c>
    </row>
    <row r="21" spans="1:22" s="18" customFormat="1" ht="17.399999999999999" customHeight="1" x14ac:dyDescent="0.3">
      <c r="A21" s="7" t="s">
        <v>63</v>
      </c>
      <c r="B21" s="22" t="s">
        <v>23</v>
      </c>
      <c r="C21" s="7" t="s">
        <v>28</v>
      </c>
      <c r="D21" s="8" t="s">
        <v>36</v>
      </c>
      <c r="E21" s="11">
        <v>40</v>
      </c>
      <c r="F21" s="12" t="s">
        <v>3</v>
      </c>
      <c r="G21" s="14">
        <v>60475</v>
      </c>
      <c r="H21" s="19"/>
      <c r="I21" s="20"/>
      <c r="J21" s="15">
        <f t="shared" si="0"/>
        <v>0</v>
      </c>
      <c r="K21" s="19"/>
      <c r="L21" s="7"/>
      <c r="M21" s="7"/>
      <c r="N21" s="7"/>
      <c r="O21" s="21"/>
      <c r="P21" s="21"/>
      <c r="Q21" s="21"/>
      <c r="R21" s="15">
        <f t="shared" si="1"/>
        <v>0</v>
      </c>
      <c r="S21" s="15">
        <f t="shared" si="2"/>
        <v>0</v>
      </c>
      <c r="T21" s="27">
        <v>0.23</v>
      </c>
      <c r="U21" s="15">
        <f t="shared" si="3"/>
        <v>0</v>
      </c>
      <c r="V21" s="15">
        <f t="shared" si="4"/>
        <v>0</v>
      </c>
    </row>
    <row r="22" spans="1:22" s="18" customFormat="1" ht="17.399999999999999" customHeight="1" x14ac:dyDescent="0.3">
      <c r="A22" s="7" t="s">
        <v>64</v>
      </c>
      <c r="B22" s="22" t="s">
        <v>24</v>
      </c>
      <c r="C22" s="7" t="s">
        <v>29</v>
      </c>
      <c r="D22" s="8" t="s">
        <v>36</v>
      </c>
      <c r="E22" s="11">
        <v>18</v>
      </c>
      <c r="F22" s="13" t="s">
        <v>2</v>
      </c>
      <c r="G22" s="14">
        <v>1935</v>
      </c>
      <c r="H22" s="19"/>
      <c r="I22" s="20"/>
      <c r="J22" s="15">
        <f t="shared" si="0"/>
        <v>0</v>
      </c>
      <c r="K22" s="19"/>
      <c r="L22" s="7"/>
      <c r="M22" s="7"/>
      <c r="N22" s="7"/>
      <c r="O22" s="21"/>
      <c r="P22" s="21"/>
      <c r="Q22" s="21"/>
      <c r="R22" s="15">
        <f t="shared" si="1"/>
        <v>0</v>
      </c>
      <c r="S22" s="15">
        <f t="shared" si="2"/>
        <v>0</v>
      </c>
      <c r="T22" s="27">
        <v>0.23</v>
      </c>
      <c r="U22" s="15">
        <f t="shared" si="3"/>
        <v>0</v>
      </c>
      <c r="V22" s="15">
        <f t="shared" si="4"/>
        <v>0</v>
      </c>
    </row>
    <row r="23" spans="1:22" s="18" customFormat="1" ht="17.399999999999999" customHeight="1" x14ac:dyDescent="0.3">
      <c r="A23" s="7" t="s">
        <v>65</v>
      </c>
      <c r="B23" s="22" t="s">
        <v>25</v>
      </c>
      <c r="C23" s="7" t="s">
        <v>28</v>
      </c>
      <c r="D23" s="8" t="s">
        <v>36</v>
      </c>
      <c r="E23" s="11">
        <v>14</v>
      </c>
      <c r="F23" s="13" t="s">
        <v>2</v>
      </c>
      <c r="G23" s="14">
        <v>4838</v>
      </c>
      <c r="H23" s="19"/>
      <c r="I23" s="20"/>
      <c r="J23" s="15">
        <f>(G23*H23)+(I23*6)</f>
        <v>0</v>
      </c>
      <c r="K23" s="19"/>
      <c r="L23" s="7"/>
      <c r="M23" s="7"/>
      <c r="N23" s="7"/>
      <c r="O23" s="21"/>
      <c r="P23" s="21"/>
      <c r="Q23" s="21"/>
      <c r="R23" s="15">
        <f t="shared" si="1"/>
        <v>0</v>
      </c>
      <c r="S23" s="15">
        <f t="shared" si="2"/>
        <v>0</v>
      </c>
      <c r="T23" s="27">
        <v>0.23</v>
      </c>
      <c r="U23" s="15">
        <f t="shared" si="3"/>
        <v>0</v>
      </c>
      <c r="V23" s="15">
        <f t="shared" si="4"/>
        <v>0</v>
      </c>
    </row>
    <row r="24" spans="1:22" s="24" customFormat="1" ht="17.399999999999999" customHeight="1" x14ac:dyDescent="0.3">
      <c r="A24" s="65" t="s">
        <v>1</v>
      </c>
      <c r="B24" s="64"/>
      <c r="C24" s="64"/>
      <c r="D24" s="64"/>
      <c r="E24" s="64"/>
      <c r="F24" s="63"/>
      <c r="G24" s="16">
        <f>SUM(G13:G23)</f>
        <v>411230</v>
      </c>
      <c r="H24" s="60" t="s">
        <v>13</v>
      </c>
      <c r="I24" s="61"/>
      <c r="J24" s="61"/>
      <c r="K24" s="61"/>
      <c r="L24" s="61"/>
      <c r="M24" s="61"/>
      <c r="N24" s="61"/>
      <c r="O24" s="61"/>
      <c r="P24" s="61"/>
      <c r="Q24" s="61"/>
      <c r="R24" s="62"/>
      <c r="S24" s="23">
        <f>SUM(S13:S23)</f>
        <v>0</v>
      </c>
      <c r="T24" s="23" t="s">
        <v>50</v>
      </c>
      <c r="U24" s="23">
        <f>SUM(U13:U23)</f>
        <v>0</v>
      </c>
      <c r="V24" s="23">
        <f>SUM(V13:V23)</f>
        <v>0</v>
      </c>
    </row>
    <row r="25" spans="1:22" ht="17.399999999999999" customHeight="1" x14ac:dyDescent="0.3">
      <c r="A25" s="32" t="s">
        <v>44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s="24" customFormat="1" ht="17.399999999999999" customHeight="1" x14ac:dyDescent="0.3">
      <c r="A26" s="41" t="s">
        <v>66</v>
      </c>
      <c r="B26" s="47" t="s">
        <v>17</v>
      </c>
      <c r="C26" s="47" t="s">
        <v>16</v>
      </c>
      <c r="D26" s="51" t="s">
        <v>0</v>
      </c>
      <c r="E26" s="52"/>
      <c r="F26" s="47" t="s">
        <v>12</v>
      </c>
      <c r="G26" s="47" t="s">
        <v>48</v>
      </c>
      <c r="H26" s="51" t="s">
        <v>38</v>
      </c>
      <c r="I26" s="55"/>
      <c r="J26" s="52"/>
      <c r="K26" s="38" t="s">
        <v>6</v>
      </c>
      <c r="L26" s="39"/>
      <c r="M26" s="39"/>
      <c r="N26" s="39"/>
      <c r="O26" s="39"/>
      <c r="P26" s="39"/>
      <c r="Q26" s="39"/>
      <c r="R26" s="40"/>
      <c r="S26" s="47" t="s">
        <v>51</v>
      </c>
      <c r="T26" s="47" t="s">
        <v>39</v>
      </c>
      <c r="U26" s="47" t="s">
        <v>11</v>
      </c>
      <c r="V26" s="47" t="s">
        <v>47</v>
      </c>
    </row>
    <row r="27" spans="1:22" s="24" customFormat="1" ht="17.399999999999999" customHeight="1" x14ac:dyDescent="0.3">
      <c r="A27" s="49"/>
      <c r="B27" s="50"/>
      <c r="C27" s="50"/>
      <c r="D27" s="53"/>
      <c r="E27" s="54"/>
      <c r="F27" s="50"/>
      <c r="G27" s="50"/>
      <c r="H27" s="38" t="s">
        <v>4</v>
      </c>
      <c r="I27" s="40"/>
      <c r="J27" s="47" t="s">
        <v>49</v>
      </c>
      <c r="K27" s="38" t="s">
        <v>4</v>
      </c>
      <c r="L27" s="39"/>
      <c r="M27" s="39"/>
      <c r="N27" s="39"/>
      <c r="O27" s="39"/>
      <c r="P27" s="39"/>
      <c r="Q27" s="40"/>
      <c r="R27" s="47" t="s">
        <v>46</v>
      </c>
      <c r="S27" s="50"/>
      <c r="T27" s="50"/>
      <c r="U27" s="50"/>
      <c r="V27" s="50"/>
    </row>
    <row r="28" spans="1:22" s="24" customFormat="1" ht="43.2" customHeight="1" x14ac:dyDescent="0.3">
      <c r="A28" s="42"/>
      <c r="B28" s="48"/>
      <c r="C28" s="48"/>
      <c r="D28" s="7" t="s">
        <v>30</v>
      </c>
      <c r="E28" s="2" t="s">
        <v>31</v>
      </c>
      <c r="F28" s="48"/>
      <c r="G28" s="48"/>
      <c r="H28" s="9" t="s">
        <v>37</v>
      </c>
      <c r="I28" s="7" t="s">
        <v>5</v>
      </c>
      <c r="J28" s="48"/>
      <c r="K28" s="7" t="s">
        <v>7</v>
      </c>
      <c r="L28" s="7" t="s">
        <v>8</v>
      </c>
      <c r="M28" s="7" t="s">
        <v>14</v>
      </c>
      <c r="N28" s="7" t="s">
        <v>9</v>
      </c>
      <c r="O28" s="7" t="s">
        <v>10</v>
      </c>
      <c r="P28" s="7" t="s">
        <v>15</v>
      </c>
      <c r="Q28" s="10" t="s">
        <v>40</v>
      </c>
      <c r="R28" s="48"/>
      <c r="S28" s="48"/>
      <c r="T28" s="48"/>
      <c r="U28" s="48"/>
      <c r="V28" s="48"/>
    </row>
    <row r="29" spans="1:22" s="24" customFormat="1" ht="17.399999999999999" customHeight="1" x14ac:dyDescent="0.3">
      <c r="A29" s="41" t="s">
        <v>58</v>
      </c>
      <c r="B29" s="43" t="s">
        <v>18</v>
      </c>
      <c r="C29" s="41" t="s">
        <v>26</v>
      </c>
      <c r="D29" s="3" t="s">
        <v>32</v>
      </c>
      <c r="E29" s="4">
        <v>120</v>
      </c>
      <c r="F29" s="41" t="s">
        <v>3</v>
      </c>
      <c r="G29" s="16">
        <v>134212</v>
      </c>
      <c r="H29" s="19"/>
      <c r="I29" s="20"/>
      <c r="J29" s="17">
        <f t="shared" ref="J29:J38" si="5">(H29*G29)+(I29*6)</f>
        <v>0</v>
      </c>
      <c r="K29" s="19"/>
      <c r="L29" s="7"/>
      <c r="M29" s="7"/>
      <c r="N29" s="7"/>
      <c r="O29" s="21"/>
      <c r="P29" s="21"/>
      <c r="Q29" s="21"/>
      <c r="R29" s="15">
        <f>SUM((K29*G29)+(L29*E29*6)+(M29*G29)+(N29*E29*6)+(O29*6)+(P29*G29/1000)+(Q29*G29/1000))</f>
        <v>0</v>
      </c>
      <c r="S29" s="17">
        <f>R29+J29</f>
        <v>0</v>
      </c>
      <c r="T29" s="27">
        <v>0.23</v>
      </c>
      <c r="U29" s="17">
        <f>V29-S29</f>
        <v>0</v>
      </c>
      <c r="V29" s="15">
        <f>S29*(100%+T29)</f>
        <v>0</v>
      </c>
    </row>
    <row r="30" spans="1:22" s="24" customFormat="1" ht="17.399999999999999" customHeight="1" x14ac:dyDescent="0.3">
      <c r="A30" s="42"/>
      <c r="B30" s="44"/>
      <c r="C30" s="42"/>
      <c r="D30" s="3" t="s">
        <v>33</v>
      </c>
      <c r="E30" s="4">
        <v>70</v>
      </c>
      <c r="F30" s="42"/>
      <c r="G30" s="16">
        <v>0</v>
      </c>
      <c r="H30" s="19"/>
      <c r="I30" s="20"/>
      <c r="J30" s="17">
        <f t="shared" si="5"/>
        <v>0</v>
      </c>
      <c r="K30" s="19"/>
      <c r="L30" s="7"/>
      <c r="M30" s="7"/>
      <c r="N30" s="7"/>
      <c r="O30" s="21"/>
      <c r="P30" s="21"/>
      <c r="Q30" s="21"/>
      <c r="R30" s="15">
        <f t="shared" ref="R30:R39" si="6">SUM((K30*G30)+(L30*E30*6)+(M30*G30)+(N30*E30*6)+(O30*6)+(P30*G30/1000)+(Q30*G30/1000))</f>
        <v>0</v>
      </c>
      <c r="S30" s="17">
        <f t="shared" ref="S30:S39" si="7">R30+J30</f>
        <v>0</v>
      </c>
      <c r="T30" s="27">
        <v>0.23</v>
      </c>
      <c r="U30" s="17">
        <f t="shared" ref="U30:U39" si="8">V30-S30</f>
        <v>0</v>
      </c>
      <c r="V30" s="15">
        <f t="shared" ref="V30:V39" si="9">S30*(100%+T30)</f>
        <v>0</v>
      </c>
    </row>
    <row r="31" spans="1:22" s="24" customFormat="1" ht="17.399999999999999" customHeight="1" x14ac:dyDescent="0.3">
      <c r="A31" s="41" t="s">
        <v>59</v>
      </c>
      <c r="B31" s="43" t="s">
        <v>19</v>
      </c>
      <c r="C31" s="41" t="s">
        <v>27</v>
      </c>
      <c r="D31" s="2" t="s">
        <v>34</v>
      </c>
      <c r="E31" s="4">
        <v>50</v>
      </c>
      <c r="F31" s="45" t="s">
        <v>3</v>
      </c>
      <c r="G31" s="16">
        <v>53716</v>
      </c>
      <c r="H31" s="19"/>
      <c r="I31" s="20"/>
      <c r="J31" s="17">
        <f t="shared" si="5"/>
        <v>0</v>
      </c>
      <c r="K31" s="19"/>
      <c r="L31" s="7"/>
      <c r="M31" s="7"/>
      <c r="N31" s="7"/>
      <c r="O31" s="21"/>
      <c r="P31" s="21"/>
      <c r="Q31" s="21"/>
      <c r="R31" s="15">
        <f t="shared" si="6"/>
        <v>0</v>
      </c>
      <c r="S31" s="17">
        <f t="shared" si="7"/>
        <v>0</v>
      </c>
      <c r="T31" s="27">
        <v>0.23</v>
      </c>
      <c r="U31" s="17">
        <f t="shared" si="8"/>
        <v>0</v>
      </c>
      <c r="V31" s="15">
        <f t="shared" si="9"/>
        <v>0</v>
      </c>
    </row>
    <row r="32" spans="1:22" s="24" customFormat="1" ht="17.399999999999999" customHeight="1" x14ac:dyDescent="0.3">
      <c r="A32" s="42"/>
      <c r="B32" s="44"/>
      <c r="C32" s="42"/>
      <c r="D32" s="2" t="s">
        <v>35</v>
      </c>
      <c r="E32" s="4">
        <v>30</v>
      </c>
      <c r="F32" s="46"/>
      <c r="G32" s="17">
        <v>10808.82</v>
      </c>
      <c r="H32" s="19"/>
      <c r="I32" s="20"/>
      <c r="J32" s="17">
        <f t="shared" si="5"/>
        <v>0</v>
      </c>
      <c r="K32" s="19"/>
      <c r="L32" s="7"/>
      <c r="M32" s="7"/>
      <c r="N32" s="7"/>
      <c r="O32" s="21"/>
      <c r="P32" s="21"/>
      <c r="Q32" s="21"/>
      <c r="R32" s="15">
        <f t="shared" si="6"/>
        <v>0</v>
      </c>
      <c r="S32" s="17">
        <f t="shared" si="7"/>
        <v>0</v>
      </c>
      <c r="T32" s="27">
        <v>0.23</v>
      </c>
      <c r="U32" s="17">
        <f t="shared" si="8"/>
        <v>0</v>
      </c>
      <c r="V32" s="15">
        <f t="shared" si="9"/>
        <v>0</v>
      </c>
    </row>
    <row r="33" spans="1:22" s="24" customFormat="1" ht="17.399999999999999" customHeight="1" x14ac:dyDescent="0.3">
      <c r="A33" s="3" t="s">
        <v>60</v>
      </c>
      <c r="B33" s="25" t="s">
        <v>20</v>
      </c>
      <c r="C33" s="3" t="s">
        <v>28</v>
      </c>
      <c r="D33" s="2" t="s">
        <v>36</v>
      </c>
      <c r="E33" s="4">
        <v>35</v>
      </c>
      <c r="F33" s="5" t="s">
        <v>3</v>
      </c>
      <c r="G33" s="16">
        <v>21164</v>
      </c>
      <c r="H33" s="19"/>
      <c r="I33" s="20"/>
      <c r="J33" s="17">
        <f t="shared" si="5"/>
        <v>0</v>
      </c>
      <c r="K33" s="19"/>
      <c r="L33" s="7"/>
      <c r="M33" s="7"/>
      <c r="N33" s="7"/>
      <c r="O33" s="21"/>
      <c r="P33" s="21"/>
      <c r="Q33" s="21"/>
      <c r="R33" s="15">
        <f t="shared" si="6"/>
        <v>0</v>
      </c>
      <c r="S33" s="17">
        <f t="shared" si="7"/>
        <v>0</v>
      </c>
      <c r="T33" s="27">
        <v>0.23</v>
      </c>
      <c r="U33" s="17">
        <f t="shared" si="8"/>
        <v>0</v>
      </c>
      <c r="V33" s="15">
        <f t="shared" si="9"/>
        <v>0</v>
      </c>
    </row>
    <row r="34" spans="1:22" s="24" customFormat="1" ht="17.399999999999999" customHeight="1" x14ac:dyDescent="0.3">
      <c r="A34" s="3" t="s">
        <v>61</v>
      </c>
      <c r="B34" s="25" t="s">
        <v>21</v>
      </c>
      <c r="C34" s="3" t="s">
        <v>28</v>
      </c>
      <c r="D34" s="2" t="s">
        <v>36</v>
      </c>
      <c r="E34" s="4">
        <v>35</v>
      </c>
      <c r="F34" s="5" t="s">
        <v>3</v>
      </c>
      <c r="G34" s="16">
        <v>80011</v>
      </c>
      <c r="H34" s="19"/>
      <c r="I34" s="20"/>
      <c r="J34" s="17">
        <f t="shared" si="5"/>
        <v>0</v>
      </c>
      <c r="K34" s="19"/>
      <c r="L34" s="7"/>
      <c r="M34" s="7"/>
      <c r="N34" s="7"/>
      <c r="O34" s="21"/>
      <c r="P34" s="21"/>
      <c r="Q34" s="21"/>
      <c r="R34" s="15">
        <f t="shared" si="6"/>
        <v>0</v>
      </c>
      <c r="S34" s="17">
        <f t="shared" si="7"/>
        <v>0</v>
      </c>
      <c r="T34" s="27">
        <v>0.23</v>
      </c>
      <c r="U34" s="17">
        <f t="shared" si="8"/>
        <v>0</v>
      </c>
      <c r="V34" s="15">
        <f t="shared" si="9"/>
        <v>0</v>
      </c>
    </row>
    <row r="35" spans="1:22" s="24" customFormat="1" ht="17.399999999999999" customHeight="1" x14ac:dyDescent="0.3">
      <c r="A35" s="41" t="s">
        <v>62</v>
      </c>
      <c r="B35" s="43" t="s">
        <v>22</v>
      </c>
      <c r="C35" s="41" t="s">
        <v>28</v>
      </c>
      <c r="D35" s="2" t="s">
        <v>34</v>
      </c>
      <c r="E35" s="4">
        <v>80</v>
      </c>
      <c r="F35" s="45" t="s">
        <v>3</v>
      </c>
      <c r="G35" s="16">
        <v>55865</v>
      </c>
      <c r="H35" s="19"/>
      <c r="I35" s="20"/>
      <c r="J35" s="17">
        <f t="shared" si="5"/>
        <v>0</v>
      </c>
      <c r="K35" s="19"/>
      <c r="L35" s="7"/>
      <c r="M35" s="7"/>
      <c r="N35" s="7"/>
      <c r="O35" s="21"/>
      <c r="P35" s="21"/>
      <c r="Q35" s="21"/>
      <c r="R35" s="15">
        <f t="shared" si="6"/>
        <v>0</v>
      </c>
      <c r="S35" s="17">
        <f t="shared" si="7"/>
        <v>0</v>
      </c>
      <c r="T35" s="27">
        <v>0.23</v>
      </c>
      <c r="U35" s="17">
        <f t="shared" si="8"/>
        <v>0</v>
      </c>
      <c r="V35" s="15">
        <f t="shared" si="9"/>
        <v>0</v>
      </c>
    </row>
    <row r="36" spans="1:22" s="24" customFormat="1" ht="17.399999999999999" customHeight="1" x14ac:dyDescent="0.3">
      <c r="A36" s="42"/>
      <c r="B36" s="44"/>
      <c r="C36" s="42"/>
      <c r="D36" s="2" t="s">
        <v>35</v>
      </c>
      <c r="E36" s="4">
        <v>50</v>
      </c>
      <c r="F36" s="46"/>
      <c r="G36" s="16">
        <v>11241</v>
      </c>
      <c r="H36" s="19"/>
      <c r="I36" s="20"/>
      <c r="J36" s="17">
        <f t="shared" si="5"/>
        <v>0</v>
      </c>
      <c r="K36" s="19"/>
      <c r="L36" s="7"/>
      <c r="M36" s="7"/>
      <c r="N36" s="7"/>
      <c r="O36" s="21"/>
      <c r="P36" s="21"/>
      <c r="Q36" s="21"/>
      <c r="R36" s="15">
        <f t="shared" si="6"/>
        <v>0</v>
      </c>
      <c r="S36" s="17">
        <f t="shared" si="7"/>
        <v>0</v>
      </c>
      <c r="T36" s="27">
        <v>0.23</v>
      </c>
      <c r="U36" s="17">
        <f t="shared" si="8"/>
        <v>0</v>
      </c>
      <c r="V36" s="15">
        <f t="shared" si="9"/>
        <v>0</v>
      </c>
    </row>
    <row r="37" spans="1:22" s="24" customFormat="1" ht="17.399999999999999" customHeight="1" x14ac:dyDescent="0.3">
      <c r="A37" s="3" t="s">
        <v>63</v>
      </c>
      <c r="B37" s="25" t="s">
        <v>23</v>
      </c>
      <c r="C37" s="3" t="s">
        <v>28</v>
      </c>
      <c r="D37" s="2" t="s">
        <v>36</v>
      </c>
      <c r="E37" s="4">
        <v>40</v>
      </c>
      <c r="F37" s="5" t="s">
        <v>3</v>
      </c>
      <c r="G37" s="16">
        <v>64525</v>
      </c>
      <c r="H37" s="19"/>
      <c r="I37" s="20"/>
      <c r="J37" s="17">
        <f t="shared" si="5"/>
        <v>0</v>
      </c>
      <c r="K37" s="19"/>
      <c r="L37" s="7"/>
      <c r="M37" s="7"/>
      <c r="N37" s="7"/>
      <c r="O37" s="21"/>
      <c r="P37" s="21"/>
      <c r="Q37" s="21"/>
      <c r="R37" s="15">
        <f t="shared" si="6"/>
        <v>0</v>
      </c>
      <c r="S37" s="17">
        <f t="shared" si="7"/>
        <v>0</v>
      </c>
      <c r="T37" s="27">
        <v>0.23</v>
      </c>
      <c r="U37" s="17">
        <f t="shared" si="8"/>
        <v>0</v>
      </c>
      <c r="V37" s="15">
        <f t="shared" si="9"/>
        <v>0</v>
      </c>
    </row>
    <row r="38" spans="1:22" s="24" customFormat="1" ht="17.399999999999999" customHeight="1" x14ac:dyDescent="0.3">
      <c r="A38" s="3" t="s">
        <v>64</v>
      </c>
      <c r="B38" s="25" t="s">
        <v>24</v>
      </c>
      <c r="C38" s="3" t="s">
        <v>29</v>
      </c>
      <c r="D38" s="2" t="s">
        <v>36</v>
      </c>
      <c r="E38" s="4">
        <v>18</v>
      </c>
      <c r="F38" s="6" t="s">
        <v>2</v>
      </c>
      <c r="G38" s="16">
        <v>2065</v>
      </c>
      <c r="H38" s="19"/>
      <c r="I38" s="20"/>
      <c r="J38" s="17">
        <f t="shared" si="5"/>
        <v>0</v>
      </c>
      <c r="K38" s="19"/>
      <c r="L38" s="7"/>
      <c r="M38" s="7"/>
      <c r="N38" s="7"/>
      <c r="O38" s="21"/>
      <c r="P38" s="21"/>
      <c r="Q38" s="21"/>
      <c r="R38" s="15">
        <f t="shared" si="6"/>
        <v>0</v>
      </c>
      <c r="S38" s="17">
        <f t="shared" si="7"/>
        <v>0</v>
      </c>
      <c r="T38" s="27">
        <v>0.23</v>
      </c>
      <c r="U38" s="17">
        <f t="shared" si="8"/>
        <v>0</v>
      </c>
      <c r="V38" s="15">
        <f t="shared" si="9"/>
        <v>0</v>
      </c>
    </row>
    <row r="39" spans="1:22" s="24" customFormat="1" ht="17.399999999999999" customHeight="1" x14ac:dyDescent="0.3">
      <c r="A39" s="3" t="s">
        <v>65</v>
      </c>
      <c r="B39" s="25" t="s">
        <v>25</v>
      </c>
      <c r="C39" s="3" t="s">
        <v>28</v>
      </c>
      <c r="D39" s="2" t="s">
        <v>36</v>
      </c>
      <c r="E39" s="4">
        <v>14</v>
      </c>
      <c r="F39" s="6" t="s">
        <v>2</v>
      </c>
      <c r="G39" s="16">
        <v>5162</v>
      </c>
      <c r="H39" s="19"/>
      <c r="I39" s="20"/>
      <c r="J39" s="17">
        <f>(H39*G39)+(I39*6)</f>
        <v>0</v>
      </c>
      <c r="K39" s="19"/>
      <c r="L39" s="7"/>
      <c r="M39" s="7"/>
      <c r="N39" s="7"/>
      <c r="O39" s="21"/>
      <c r="P39" s="21"/>
      <c r="Q39" s="21"/>
      <c r="R39" s="15">
        <f t="shared" si="6"/>
        <v>0</v>
      </c>
      <c r="S39" s="17">
        <f t="shared" si="7"/>
        <v>0</v>
      </c>
      <c r="T39" s="27">
        <v>0.23</v>
      </c>
      <c r="U39" s="17">
        <f t="shared" si="8"/>
        <v>0</v>
      </c>
      <c r="V39" s="15">
        <f t="shared" si="9"/>
        <v>0</v>
      </c>
    </row>
    <row r="40" spans="1:22" s="24" customFormat="1" ht="17.399999999999999" customHeight="1" x14ac:dyDescent="0.3">
      <c r="A40" s="3"/>
      <c r="B40" s="65" t="s">
        <v>1</v>
      </c>
      <c r="C40" s="64"/>
      <c r="D40" s="64"/>
      <c r="E40" s="64"/>
      <c r="F40" s="64"/>
      <c r="G40" s="16">
        <f>SUM(G29:G39)</f>
        <v>438770</v>
      </c>
      <c r="H40" s="60" t="s">
        <v>13</v>
      </c>
      <c r="I40" s="61"/>
      <c r="J40" s="61"/>
      <c r="K40" s="61"/>
      <c r="L40" s="61"/>
      <c r="M40" s="61"/>
      <c r="N40" s="61"/>
      <c r="O40" s="61"/>
      <c r="P40" s="61"/>
      <c r="Q40" s="61"/>
      <c r="R40" s="62"/>
      <c r="S40" s="23">
        <f>SUM(S29:S39)</f>
        <v>0</v>
      </c>
      <c r="T40" s="23" t="s">
        <v>50</v>
      </c>
      <c r="U40" s="23">
        <f t="shared" ref="U40:V40" si="10">SUM(U29:U39)</f>
        <v>0</v>
      </c>
      <c r="V40" s="23">
        <f t="shared" si="10"/>
        <v>0</v>
      </c>
    </row>
    <row r="41" spans="1:22" ht="17.399999999999999" customHeight="1" x14ac:dyDescent="0.3">
      <c r="A41" s="33" t="s">
        <v>52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28">
        <f>S40+S24</f>
        <v>0</v>
      </c>
      <c r="T41" s="28" t="s">
        <v>50</v>
      </c>
      <c r="U41" s="28">
        <f t="shared" ref="U41:V41" si="11">U40+U24</f>
        <v>0</v>
      </c>
      <c r="V41" s="28">
        <f t="shared" si="11"/>
        <v>0</v>
      </c>
    </row>
    <row r="44" spans="1:22" ht="13.8" customHeight="1" x14ac:dyDescent="0.3">
      <c r="N44" s="30" t="s">
        <v>56</v>
      </c>
      <c r="O44" s="30"/>
      <c r="P44" s="30"/>
      <c r="Q44" s="30"/>
      <c r="R44" s="30"/>
    </row>
    <row r="45" spans="1:22" x14ac:dyDescent="0.3">
      <c r="N45" s="30"/>
      <c r="O45" s="30"/>
      <c r="P45" s="30"/>
      <c r="Q45" s="30"/>
      <c r="R45" s="30"/>
    </row>
    <row r="46" spans="1:22" x14ac:dyDescent="0.3">
      <c r="N46" s="30"/>
      <c r="O46" s="30"/>
      <c r="P46" s="30"/>
      <c r="Q46" s="30"/>
      <c r="R46" s="30"/>
    </row>
  </sheetData>
  <mergeCells count="68">
    <mergeCell ref="A24:F24"/>
    <mergeCell ref="A19:A20"/>
    <mergeCell ref="A15:A16"/>
    <mergeCell ref="B15:B16"/>
    <mergeCell ref="C15:C16"/>
    <mergeCell ref="A13:A14"/>
    <mergeCell ref="B13:B14"/>
    <mergeCell ref="C13:C14"/>
    <mergeCell ref="V10:V12"/>
    <mergeCell ref="H11:I11"/>
    <mergeCell ref="J11:J12"/>
    <mergeCell ref="R11:R12"/>
    <mergeCell ref="T10:T12"/>
    <mergeCell ref="U10:U12"/>
    <mergeCell ref="K10:R10"/>
    <mergeCell ref="S10:S12"/>
    <mergeCell ref="H27:I27"/>
    <mergeCell ref="J27:J28"/>
    <mergeCell ref="A10:A12"/>
    <mergeCell ref="B10:B12"/>
    <mergeCell ref="C10:C12"/>
    <mergeCell ref="F10:F12"/>
    <mergeCell ref="H10:J10"/>
    <mergeCell ref="F13:F14"/>
    <mergeCell ref="D10:E11"/>
    <mergeCell ref="H24:R24"/>
    <mergeCell ref="G10:G12"/>
    <mergeCell ref="F15:F16"/>
    <mergeCell ref="F19:F20"/>
    <mergeCell ref="C19:C20"/>
    <mergeCell ref="B19:B20"/>
    <mergeCell ref="K26:R26"/>
    <mergeCell ref="S26:S28"/>
    <mergeCell ref="T26:T28"/>
    <mergeCell ref="U26:U28"/>
    <mergeCell ref="V26:V28"/>
    <mergeCell ref="A35:A36"/>
    <mergeCell ref="B35:B36"/>
    <mergeCell ref="C35:C36"/>
    <mergeCell ref="F35:F36"/>
    <mergeCell ref="R27:R28"/>
    <mergeCell ref="A29:A30"/>
    <mergeCell ref="B29:B30"/>
    <mergeCell ref="C29:C30"/>
    <mergeCell ref="F29:F30"/>
    <mergeCell ref="A26:A28"/>
    <mergeCell ref="B26:B28"/>
    <mergeCell ref="C26:C28"/>
    <mergeCell ref="D26:E27"/>
    <mergeCell ref="F26:F28"/>
    <mergeCell ref="G26:G28"/>
    <mergeCell ref="H26:J26"/>
    <mergeCell ref="N44:R46"/>
    <mergeCell ref="P1:V1"/>
    <mergeCell ref="A25:V25"/>
    <mergeCell ref="A41:R41"/>
    <mergeCell ref="A1:C4"/>
    <mergeCell ref="A6:V6"/>
    <mergeCell ref="A9:V9"/>
    <mergeCell ref="A5:V5"/>
    <mergeCell ref="B40:F40"/>
    <mergeCell ref="H40:R40"/>
    <mergeCell ref="K11:Q11"/>
    <mergeCell ref="K27:Q27"/>
    <mergeCell ref="A31:A32"/>
    <mergeCell ref="B31:B32"/>
    <mergeCell ref="C31:C32"/>
    <mergeCell ref="F31:F3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landscape" r:id="rId1"/>
  <headerFooter>
    <oddHeader>&amp;L&amp;"Times New Roman,Normalny"&amp;10PSW im. Papieża Jana Pawła II w Białej Podlaskiej &amp;R&amp;"Times New Roman,Normalny"&amp;10SZP-232-428/PN/2019</oddHeader>
    <oddFooter>&amp;C&amp;"Times New Roman,Normalny"&amp;10Strona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" sqref="B3"/>
    </sheetView>
  </sheetViews>
  <sheetFormatPr defaultRowHeight="14.4" x14ac:dyDescent="0.3"/>
  <sheetData>
    <row r="1" spans="1:2" x14ac:dyDescent="0.3">
      <c r="A1" t="s">
        <v>41</v>
      </c>
    </row>
    <row r="2" spans="1:2" x14ac:dyDescent="0.3">
      <c r="A2">
        <v>850</v>
      </c>
      <c r="B2">
        <f>A2/2</f>
        <v>425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Dorosz Krzysztof [PGE Obrót O.Lublin]</dc:creator>
  <cp:lastModifiedBy>Rafał Olczuk</cp:lastModifiedBy>
  <cp:lastPrinted>2019-06-18T08:19:15Z</cp:lastPrinted>
  <dcterms:created xsi:type="dcterms:W3CDTF">2017-08-30T05:48:16Z</dcterms:created>
  <dcterms:modified xsi:type="dcterms:W3CDTF">2019-06-18T09:28:33Z</dcterms:modified>
</cp:coreProperties>
</file>